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3"/>
  </sheets>
  <definedNames/>
  <calcPr/>
</workbook>
</file>

<file path=xl/sharedStrings.xml><?xml version="1.0" encoding="utf-8"?>
<sst xmlns="http://schemas.openxmlformats.org/spreadsheetml/2006/main" count="96" uniqueCount="90">
  <si>
    <t>BALANCE DE SITUACIÓN PREVISIONAL INICIAL</t>
  </si>
  <si>
    <t>Valores en euros</t>
  </si>
  <si>
    <t>FINANCIACIÓN</t>
  </si>
  <si>
    <t>INMOVILIZACIONES</t>
  </si>
  <si>
    <t>PATRIMONIO NETO</t>
  </si>
  <si>
    <t>Inmovilizado material</t>
  </si>
  <si>
    <t>Fondos propios</t>
  </si>
  <si>
    <t>Capital (aportación de los socios)</t>
  </si>
  <si>
    <t xml:space="preserve">Inmovilizado </t>
  </si>
  <si>
    <t>Resultado del periodo</t>
  </si>
  <si>
    <t>Inmovilizado C</t>
  </si>
  <si>
    <t>Subvenciones</t>
  </si>
  <si>
    <t>DEUDAS A LARGO PLAZO</t>
  </si>
  <si>
    <t xml:space="preserve">covenio 10 años </t>
  </si>
  <si>
    <t>tecnologia</t>
  </si>
  <si>
    <t>Inversión B</t>
  </si>
  <si>
    <t>DEUDAS A CORTO PLAZO</t>
  </si>
  <si>
    <t>Inversiones financieras</t>
  </si>
  <si>
    <t>Inmovilizado intangible (patente)</t>
  </si>
  <si>
    <t>Deudas a C/P</t>
  </si>
  <si>
    <t>ACTIVO CORRIENTE</t>
  </si>
  <si>
    <t>gastos de gestoria</t>
  </si>
  <si>
    <t>instalacion de la tecnologia</t>
  </si>
  <si>
    <t>telefono</t>
  </si>
  <si>
    <t>Existencias B</t>
  </si>
  <si>
    <t>Arrendamientos y canones</t>
  </si>
  <si>
    <t>Existencias C</t>
  </si>
  <si>
    <t>deudores industriales</t>
  </si>
  <si>
    <t xml:space="preserve">clientes </t>
  </si>
  <si>
    <t>Deudores datos</t>
  </si>
  <si>
    <t>Tesorería</t>
  </si>
  <si>
    <t>En el banco</t>
  </si>
  <si>
    <t>TOTAL ACTIVO</t>
  </si>
  <si>
    <t>TOTAL PASIVO</t>
  </si>
  <si>
    <t>Resultado Balance Situación</t>
  </si>
  <si>
    <t>CUENTA DE PERDIDAS Y GANANCIAS EJERCICIO 201X</t>
  </si>
  <si>
    <t>Ingresos</t>
  </si>
  <si>
    <t>%</t>
  </si>
  <si>
    <t>Ingreso cliente industrial y final</t>
  </si>
  <si>
    <t>Otros ingresos</t>
  </si>
  <si>
    <t>Total ventas del periodo</t>
  </si>
  <si>
    <t xml:space="preserve">Gastos directos </t>
  </si>
  <si>
    <t>costes directos (convenio) 30% /ventas</t>
  </si>
  <si>
    <t>costes de instalacion de la tecnologia</t>
  </si>
  <si>
    <t>GASTOS DE GESTORIA</t>
  </si>
  <si>
    <t>Sala del explorer</t>
  </si>
  <si>
    <t>Gastos de desplazamiento</t>
  </si>
  <si>
    <t>Amortizaciones</t>
  </si>
  <si>
    <t>Seguros</t>
  </si>
  <si>
    <t>Publicidad</t>
  </si>
  <si>
    <t>Gastos de personal</t>
  </si>
  <si>
    <t>Total gastos del periodo</t>
  </si>
  <si>
    <t>Resultado previsto</t>
  </si>
  <si>
    <t>Impuesto sobre sociedades</t>
  </si>
  <si>
    <t>Resultado después de impuestos</t>
  </si>
  <si>
    <t>PRESUPUESTO DE CAJA (SIN IVA) EJERCICIO 201X</t>
  </si>
  <si>
    <t>Todos los valores están en euros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</si>
  <si>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</si>
  <si>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</si>
  <si>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</si>
  <si>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</si>
  <si>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</si>
  <si>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</si>
  <si>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</si>
  <si>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</si>
  <si>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</si>
  <si>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</si>
  <si>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</si>
  <si>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</si>
  <si>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</si>
  <si>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 deber</t>
  </si>
  <si>
    <t>OPERACIONES CORRIENTES</t>
  </si>
  <si>
    <t>ingresos cliente industrial</t>
  </si>
  <si>
    <t>Ingresos cliente final</t>
  </si>
  <si>
    <t>Otros ingesos(venta de datos)</t>
  </si>
  <si>
    <t>Pagos</t>
  </si>
  <si>
    <t xml:space="preserve">Alquileres </t>
  </si>
  <si>
    <t>GASTOS DE DESPLAZAMIENTO</t>
  </si>
  <si>
    <t>Teléfono</t>
  </si>
  <si>
    <t>SUBCONTRATACION GESTORIA</t>
  </si>
  <si>
    <t>SUNCONTRATACION INSTALACION</t>
  </si>
  <si>
    <t>Total pagos del periodo</t>
  </si>
  <si>
    <t>SALDO TESORERIA OPERACIONES CORRIENTES</t>
  </si>
  <si>
    <t>OPERACIONES DE FINANCIACIÓN</t>
  </si>
  <si>
    <t>Cobros de préstamos</t>
  </si>
  <si>
    <t>Devolución del préstamo</t>
  </si>
  <si>
    <t>SALDO OPERACIONES DE FINANCIACIÓN</t>
  </si>
  <si>
    <t>SALDO FINAL DE TESORERÍA</t>
  </si>
  <si>
    <t>Caja al comienzo</t>
  </si>
  <si>
    <t>Caja al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</si>
</sst>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 yyyy"/>
    <numFmt numFmtId="165" formatCode="0.0"/>
    <numFmt numFmtId="166" formatCode="#,##0.0"/>
    <numFmt numFmtId="167" formatCode="0.0%"/>
  </numFmts>
  <fonts count="7">
    <font>
      <sz val="11.0"/>
      <color rgb="FF000000"/>
      <name val="Calibri"/>
    </font>
    <font>
      <b/>
      <sz val="11.0"/>
      <color rgb="FF000000"/>
      <name val="Calibri"/>
    </font>
    <font>
      <sz val="8.0"/>
      <color rgb="FF000000"/>
      <name val="Calibri"/>
    </font>
    <font>
      <u/>
      <sz val="8.0"/>
      <color rgb="FF0000FF"/>
      <name val="Calibri"/>
    </font>
    <font>
      <b/>
      <sz val="11.0"/>
      <color rgb="FF1F497D"/>
      <name val="Calibri"/>
    </font>
    <font/>
    <font>
      <b/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DD9C3"/>
        <bgColor rgb="FFDDD9C3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</fills>
  <borders count="1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F79646"/>
      </bottom>
    </border>
    <border>
      <left style="thin">
        <color rgb="FFF79646"/>
      </left>
      <right style="thin">
        <color rgb="FFF79646"/>
      </right>
      <top style="thin">
        <color rgb="FFF79646"/>
      </top>
      <bottom style="thin">
        <color rgb="FFF79646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F79646"/>
      </left>
      <right style="thin">
        <color rgb="FFF79646"/>
      </right>
      <top/>
      <bottom/>
    </border>
    <border>
      <left style="thin">
        <color rgb="FFF79646"/>
      </left>
      <right style="thin">
        <color rgb="FFF79646"/>
      </right>
    </border>
    <border>
      <left style="thin">
        <color rgb="FFF79646"/>
      </left>
      <right style="thin">
        <color rgb="FFF79646"/>
      </right>
      <bottom style="thin">
        <color rgb="FFF79646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right"/>
    </xf>
    <xf borderId="0" fillId="0" fontId="3" numFmtId="0" xfId="0" applyFont="1"/>
    <xf borderId="1" fillId="0" fontId="4" numFmtId="0" xfId="0" applyBorder="1" applyFont="1"/>
    <xf borderId="2" fillId="0" fontId="0" numFmtId="0" xfId="0" applyBorder="1" applyFont="1"/>
    <xf borderId="3" fillId="0" fontId="0" numFmtId="0" xfId="0" applyBorder="1" applyFont="1"/>
    <xf borderId="0" fillId="0" fontId="4" numFmtId="0" xfId="0" applyFont="1"/>
    <xf borderId="4" fillId="0" fontId="0" numFmtId="0" xfId="0" applyAlignment="1" applyBorder="1" applyFont="1">
      <alignment horizontal="center"/>
    </xf>
    <xf borderId="5" fillId="0" fontId="0" numFmtId="164" xfId="0" applyAlignment="1" applyBorder="1" applyFont="1" applyNumberFormat="1">
      <alignment horizontal="center" readingOrder="0"/>
    </xf>
    <xf borderId="0" fillId="0" fontId="1" numFmtId="0" xfId="0" applyFont="1"/>
    <xf borderId="0" fillId="0" fontId="1" numFmtId="4" xfId="0" applyFont="1" applyNumberFormat="1"/>
    <xf borderId="0" fillId="0" fontId="0" numFmtId="4" xfId="0" applyFont="1" applyNumberFormat="1"/>
    <xf borderId="0" fillId="0" fontId="0" numFmtId="4" xfId="0" applyAlignment="1" applyFont="1" applyNumberFormat="1">
      <alignment readingOrder="0"/>
    </xf>
    <xf borderId="0" fillId="0" fontId="0" numFmtId="0" xfId="0" applyAlignment="1" applyFont="1">
      <alignment horizontal="left" readingOrder="0"/>
    </xf>
    <xf borderId="0" fillId="0" fontId="0" numFmtId="0" xfId="0" applyAlignment="1" applyFont="1">
      <alignment horizontal="left"/>
    </xf>
    <xf borderId="0" fillId="0" fontId="0" numFmtId="2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0" numFmtId="0" xfId="0" applyFont="1"/>
    <xf borderId="4" fillId="0" fontId="0" numFmtId="0" xfId="0" applyBorder="1" applyFont="1"/>
    <xf borderId="0" fillId="0" fontId="1" numFmtId="0" xfId="0" applyAlignment="1" applyFont="1">
      <alignment horizontal="center" vertical="center"/>
    </xf>
    <xf borderId="0" fillId="0" fontId="0" numFmtId="165" xfId="0" applyAlignment="1" applyFont="1" applyNumberFormat="1">
      <alignment horizontal="center"/>
    </xf>
    <xf borderId="0" fillId="0" fontId="0" numFmtId="0" xfId="0" applyAlignment="1" applyFont="1">
      <alignment horizontal="center"/>
    </xf>
    <xf borderId="0" fillId="0" fontId="0" numFmtId="166" xfId="0" applyAlignment="1" applyFont="1" applyNumberFormat="1">
      <alignment readingOrder="0"/>
    </xf>
    <xf borderId="0" fillId="0" fontId="0" numFmtId="167" xfId="0" applyFont="1" applyNumberFormat="1"/>
    <xf borderId="6" fillId="0" fontId="0" numFmtId="0" xfId="0" applyAlignment="1" applyBorder="1" applyFont="1">
      <alignment horizontal="left" readingOrder="0"/>
    </xf>
    <xf borderId="6" fillId="0" fontId="0" numFmtId="166" xfId="0" applyAlignment="1" applyBorder="1" applyFont="1" applyNumberFormat="1">
      <alignment readingOrder="0"/>
    </xf>
    <xf borderId="6" fillId="0" fontId="0" numFmtId="167" xfId="0" applyBorder="1" applyFont="1" applyNumberFormat="1"/>
    <xf borderId="0" fillId="0" fontId="0" numFmtId="166" xfId="0" applyFont="1" applyNumberFormat="1"/>
    <xf borderId="6" fillId="0" fontId="0" numFmtId="0" xfId="0" applyAlignment="1" applyBorder="1" applyFont="1">
      <alignment horizontal="left"/>
    </xf>
    <xf borderId="0" fillId="0" fontId="4" numFmtId="166" xfId="0" applyFont="1" applyNumberFormat="1"/>
    <xf borderId="3" fillId="0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7" fillId="2" fontId="0" numFmtId="0" xfId="0" applyBorder="1" applyFill="1" applyFont="1"/>
    <xf borderId="8" fillId="2" fontId="0" numFmtId="0" xfId="0" applyBorder="1" applyFont="1"/>
    <xf borderId="9" fillId="0" fontId="0" numFmtId="0" xfId="0" applyAlignment="1" applyBorder="1" applyFont="1">
      <alignment readingOrder="0"/>
    </xf>
    <xf borderId="9" fillId="0" fontId="0" numFmtId="4" xfId="0" applyAlignment="1" applyBorder="1" applyFont="1" applyNumberFormat="1">
      <alignment readingOrder="0"/>
    </xf>
    <xf borderId="4" fillId="0" fontId="0" numFmtId="0" xfId="0" applyAlignment="1" applyBorder="1" applyFont="1">
      <alignment horizontal="left" readingOrder="0"/>
    </xf>
    <xf borderId="10" fillId="0" fontId="0" numFmtId="4" xfId="0" applyAlignment="1" applyBorder="1" applyFont="1" applyNumberFormat="1">
      <alignment readingOrder="0"/>
    </xf>
    <xf borderId="4" fillId="0" fontId="0" numFmtId="4" xfId="0" applyAlignment="1" applyBorder="1" applyFont="1" applyNumberFormat="1">
      <alignment readingOrder="0"/>
    </xf>
    <xf borderId="9" fillId="0" fontId="0" numFmtId="4" xfId="0" applyBorder="1" applyFont="1" applyNumberFormat="1"/>
    <xf borderId="4" fillId="0" fontId="0" numFmtId="0" xfId="0" applyAlignment="1" applyBorder="1" applyFont="1">
      <alignment horizontal="left"/>
    </xf>
    <xf borderId="10" fillId="0" fontId="0" numFmtId="4" xfId="0" applyBorder="1" applyFont="1" applyNumberFormat="1"/>
    <xf borderId="4" fillId="0" fontId="0" numFmtId="4" xfId="0" applyBorder="1" applyFont="1" applyNumberFormat="1"/>
    <xf borderId="0" fillId="0" fontId="0" numFmtId="2" xfId="0" applyFont="1" applyNumberFormat="1"/>
    <xf borderId="0" fillId="0" fontId="0" numFmtId="0" xfId="0" applyAlignment="1" applyFont="1">
      <alignment horizontal="right" readingOrder="0"/>
    </xf>
    <xf borderId="0" fillId="0" fontId="0" numFmtId="0" xfId="0" applyAlignment="1" applyFont="1">
      <alignment horizontal="right"/>
    </xf>
    <xf borderId="4" fillId="0" fontId="0" numFmtId="0" xfId="0" applyAlignment="1" applyBorder="1" applyFont="1">
      <alignment readingOrder="0"/>
    </xf>
    <xf borderId="7" fillId="2" fontId="0" numFmtId="0" xfId="0" applyAlignment="1" applyBorder="1" applyFont="1">
      <alignment horizontal="left"/>
    </xf>
    <xf borderId="8" fillId="2" fontId="0" numFmtId="4" xfId="0" applyBorder="1" applyFont="1" applyNumberFormat="1"/>
    <xf borderId="7" fillId="2" fontId="0" numFmtId="4" xfId="0" applyBorder="1" applyFont="1" applyNumberFormat="1"/>
    <xf borderId="7" fillId="3" fontId="0" numFmtId="0" xfId="0" applyAlignment="1" applyBorder="1" applyFill="1" applyFont="1">
      <alignment horizontal="left"/>
    </xf>
    <xf borderId="8" fillId="3" fontId="0" numFmtId="4" xfId="0" applyBorder="1" applyFont="1" applyNumberFormat="1"/>
    <xf borderId="7" fillId="3" fontId="0" numFmtId="4" xfId="0" applyBorder="1" applyFont="1" applyNumberFormat="1"/>
    <xf borderId="7" fillId="4" fontId="0" numFmtId="0" xfId="0" applyBorder="1" applyFill="1" applyFont="1"/>
    <xf borderId="8" fillId="4" fontId="0" numFmtId="4" xfId="0" applyBorder="1" applyFont="1" applyNumberFormat="1"/>
    <xf borderId="7" fillId="4" fontId="0" numFmtId="4" xfId="0" applyBorder="1" applyFont="1" applyNumberFormat="1"/>
    <xf borderId="7" fillId="5" fontId="0" numFmtId="0" xfId="0" applyBorder="1" applyFill="1" applyFont="1"/>
    <xf borderId="8" fillId="5" fontId="6" numFmtId="4" xfId="0" applyBorder="1" applyFont="1" applyNumberFormat="1"/>
    <xf borderId="7" fillId="5" fontId="6" numFmtId="4" xfId="0" applyBorder="1" applyFont="1" applyNumberFormat="1"/>
    <xf borderId="7" fillId="5" fontId="0" numFmtId="4" xfId="0" applyBorder="1" applyFont="1" applyNumberFormat="1"/>
    <xf borderId="8" fillId="6" fontId="1" numFmtId="4" xfId="0" applyBorder="1" applyFill="1" applyFont="1" applyNumberFormat="1"/>
    <xf borderId="7" fillId="6" fontId="1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9.71"/>
    <col customWidth="1" min="2" max="2" width="27.14"/>
    <col customWidth="1" min="3" max="3" width="16.57"/>
    <col customWidth="1" min="4" max="4" width="17.43"/>
    <col customWidth="1" min="5" max="5" width="13.43"/>
    <col customWidth="1" min="6" max="14" width="14.43"/>
    <col customWidth="1" min="15" max="26" width="10.71"/>
  </cols>
  <sheetData>
    <row r="1" ht="14.25" customHeight="1"/>
    <row r="2" ht="14.25" customHeight="1">
      <c r="A2" s="1"/>
      <c r="B2" s="2"/>
      <c r="C2" s="3"/>
    </row>
    <row r="3" ht="14.25" customHeight="1"/>
    <row r="4" ht="14.25" customHeight="1">
      <c r="C4" s="4" t="s">
        <v>0</v>
      </c>
      <c r="D4" s="5"/>
      <c r="E4" s="6"/>
    </row>
    <row r="5" ht="14.25" customHeight="1">
      <c r="C5" s="7"/>
    </row>
    <row r="6" ht="14.25" customHeight="1">
      <c r="C6" t="s">
        <v>1</v>
      </c>
    </row>
    <row r="7" ht="14.25" customHeight="1">
      <c r="C7" s="7"/>
    </row>
    <row r="8" ht="14.25" customHeight="1">
      <c r="B8" s="8"/>
      <c r="C8" s="9">
        <v>44166.0</v>
      </c>
      <c r="D8" s="8"/>
      <c r="E8" s="8" t="s">
        <v>2</v>
      </c>
      <c r="F8" s="8"/>
      <c r="G8" s="8"/>
      <c r="H8" s="9">
        <v>44166.0</v>
      </c>
    </row>
    <row r="9" ht="14.25" customHeight="1">
      <c r="B9" s="10" t="s">
        <v>3</v>
      </c>
      <c r="C9" s="11">
        <f>+C11+C16+C19+C20</f>
        <v>1001000</v>
      </c>
      <c r="D9" s="12"/>
      <c r="E9" s="10" t="s">
        <v>4</v>
      </c>
      <c r="G9" s="12"/>
      <c r="H9" s="11">
        <f>+H11+H14</f>
        <v>579620</v>
      </c>
    </row>
    <row r="10" ht="14.25" customHeight="1"/>
    <row r="11" ht="14.25" customHeight="1">
      <c r="B11" t="s">
        <v>5</v>
      </c>
      <c r="C11" s="13">
        <v>1000000.0</v>
      </c>
      <c r="D11" s="12"/>
      <c r="E11" t="s">
        <v>6</v>
      </c>
      <c r="G11" s="12"/>
      <c r="H11" s="12">
        <f>H12+H13</f>
        <v>529620</v>
      </c>
    </row>
    <row r="12" ht="14.25" customHeight="1">
      <c r="B12" s="14"/>
      <c r="C12" s="13"/>
      <c r="D12" s="12"/>
      <c r="E12" s="15" t="s">
        <v>7</v>
      </c>
      <c r="G12" s="12"/>
      <c r="H12" s="12">
        <v>0.0</v>
      </c>
    </row>
    <row r="13" ht="14.25" customHeight="1">
      <c r="B13" s="14" t="s">
        <v>8</v>
      </c>
      <c r="C13" s="13"/>
      <c r="D13" s="12"/>
      <c r="E13" s="15" t="s">
        <v>9</v>
      </c>
      <c r="G13" s="12"/>
      <c r="H13" s="16">
        <v>529620.0</v>
      </c>
    </row>
    <row r="14" ht="14.25" customHeight="1">
      <c r="B14" s="15" t="s">
        <v>10</v>
      </c>
      <c r="C14" s="13"/>
      <c r="D14" s="12"/>
      <c r="E14" t="s">
        <v>11</v>
      </c>
      <c r="G14" s="12"/>
      <c r="H14" s="16">
        <v>50000.0</v>
      </c>
    </row>
    <row r="15" ht="14.25" customHeight="1">
      <c r="C15" s="12"/>
      <c r="D15" s="12"/>
      <c r="E15" s="10" t="s">
        <v>12</v>
      </c>
      <c r="G15" s="12"/>
      <c r="H15" s="11">
        <f>+H16</f>
        <v>1000000</v>
      </c>
    </row>
    <row r="16" ht="14.25" customHeight="1">
      <c r="B16" s="15"/>
      <c r="C16" s="12"/>
      <c r="D16" s="12"/>
      <c r="E16" s="14" t="s">
        <v>13</v>
      </c>
      <c r="G16" s="12"/>
      <c r="H16" s="13">
        <v>1000000.0</v>
      </c>
    </row>
    <row r="17" ht="14.25" customHeight="1">
      <c r="B17" s="14" t="s">
        <v>14</v>
      </c>
      <c r="C17" s="13"/>
      <c r="D17" s="12"/>
      <c r="E17" s="15"/>
      <c r="G17" s="12"/>
      <c r="H17" s="12"/>
    </row>
    <row r="18" ht="14.25" customHeight="1">
      <c r="B18" s="15" t="s">
        <v>15</v>
      </c>
      <c r="C18" s="12">
        <v>0.0</v>
      </c>
      <c r="D18" s="12"/>
      <c r="E18" s="10" t="s">
        <v>16</v>
      </c>
      <c r="G18" s="12"/>
      <c r="H18" s="11">
        <f>H20+H21+H22+H23+H24+H25</f>
        <v>2350</v>
      </c>
    </row>
    <row r="19" ht="14.25" customHeight="1">
      <c r="B19" s="15" t="s">
        <v>17</v>
      </c>
      <c r="C19" s="12">
        <v>0.0</v>
      </c>
      <c r="D19" s="12"/>
      <c r="E19" s="10"/>
      <c r="G19" s="12"/>
      <c r="H19" s="11"/>
    </row>
    <row r="20" ht="14.25" customHeight="1">
      <c r="B20" s="17" t="s">
        <v>18</v>
      </c>
      <c r="C20" s="13">
        <v>1000.0</v>
      </c>
      <c r="E20" s="15" t="s">
        <v>19</v>
      </c>
      <c r="H20" s="12">
        <v>0.0</v>
      </c>
    </row>
    <row r="21" ht="14.25" customHeight="1">
      <c r="D21" s="12"/>
      <c r="E21" s="14"/>
      <c r="G21" s="12"/>
      <c r="H21" s="16"/>
    </row>
    <row r="22" ht="14.25" customHeight="1">
      <c r="B22" s="10" t="s">
        <v>20</v>
      </c>
      <c r="C22" s="11">
        <f>+C23+C28+C31</f>
        <v>56000</v>
      </c>
      <c r="E22" s="14" t="s">
        <v>21</v>
      </c>
      <c r="H22" s="13">
        <v>90.0</v>
      </c>
    </row>
    <row r="23" ht="14.25" customHeight="1">
      <c r="C23" s="12"/>
      <c r="D23" s="12"/>
      <c r="E23" s="14" t="s">
        <v>22</v>
      </c>
      <c r="F23" s="15"/>
      <c r="G23" s="12"/>
      <c r="H23" s="13">
        <v>2000.0</v>
      </c>
    </row>
    <row r="24" ht="14.25" customHeight="1">
      <c r="B24" s="14" t="s">
        <v>14</v>
      </c>
      <c r="C24" s="13"/>
      <c r="D24" s="12"/>
      <c r="E24" s="14" t="s">
        <v>23</v>
      </c>
      <c r="G24" s="12"/>
      <c r="H24" s="13">
        <v>60.0</v>
      </c>
    </row>
    <row r="25" ht="14.25" customHeight="1">
      <c r="B25" s="15" t="s">
        <v>24</v>
      </c>
      <c r="C25" s="12">
        <v>0.0</v>
      </c>
      <c r="D25" s="12"/>
      <c r="E25" s="14" t="s">
        <v>25</v>
      </c>
      <c r="F25" s="15"/>
      <c r="G25" s="12"/>
      <c r="H25" s="13">
        <v>200.0</v>
      </c>
    </row>
    <row r="26" ht="14.25" customHeight="1">
      <c r="B26" s="15" t="s">
        <v>26</v>
      </c>
      <c r="C26" s="12">
        <v>0.0</v>
      </c>
      <c r="D26" s="12"/>
      <c r="E26" s="18"/>
      <c r="F26" s="18"/>
      <c r="G26" s="12"/>
      <c r="H26" s="18"/>
    </row>
    <row r="27" ht="14.25" customHeight="1">
      <c r="B27" s="15"/>
      <c r="C27" s="12"/>
      <c r="D27" s="12"/>
      <c r="E27" s="18"/>
      <c r="F27" s="18"/>
      <c r="G27" s="18"/>
      <c r="H27" s="18"/>
    </row>
    <row r="28" ht="14.25" customHeight="1">
      <c r="B28" s="14" t="s">
        <v>27</v>
      </c>
      <c r="C28" s="13">
        <v>6000.0</v>
      </c>
      <c r="D28" s="12"/>
      <c r="E28" s="18"/>
      <c r="F28" s="18"/>
      <c r="G28" s="18"/>
      <c r="H28" s="18"/>
    </row>
    <row r="29" ht="14.25" customHeight="1">
      <c r="B29" s="14" t="s">
        <v>28</v>
      </c>
      <c r="C29" s="13">
        <v>150000.0</v>
      </c>
      <c r="D29" s="12"/>
    </row>
    <row r="30" ht="14.25" customHeight="1">
      <c r="B30" s="14" t="s">
        <v>29</v>
      </c>
      <c r="C30" s="13">
        <v>222.22</v>
      </c>
      <c r="D30" s="12"/>
      <c r="E30" s="12"/>
      <c r="F30" s="12"/>
      <c r="G30" s="12"/>
      <c r="H30" s="12"/>
    </row>
    <row r="31" ht="14.25" customHeight="1">
      <c r="B31" s="15" t="s">
        <v>30</v>
      </c>
      <c r="C31" s="12">
        <f>C32+C33</f>
        <v>50000</v>
      </c>
      <c r="D31" s="12"/>
      <c r="E31" s="12"/>
      <c r="F31" s="12"/>
      <c r="G31" s="12"/>
      <c r="H31" s="12"/>
    </row>
    <row r="32" ht="14.25" customHeight="1">
      <c r="B32" s="15" t="s">
        <v>31</v>
      </c>
      <c r="C32" s="13">
        <v>50000.0</v>
      </c>
      <c r="D32" s="12"/>
      <c r="E32" s="12"/>
      <c r="F32" s="12"/>
      <c r="G32" s="12"/>
      <c r="H32" s="12"/>
    </row>
    <row r="33" ht="14.25" customHeight="1">
      <c r="B33" s="14"/>
      <c r="C33" s="13"/>
      <c r="D33" s="12"/>
      <c r="E33" s="12"/>
      <c r="F33" s="12"/>
      <c r="G33" s="12"/>
      <c r="H33" s="12"/>
    </row>
    <row r="34" ht="14.25" customHeight="1">
      <c r="B34" s="15"/>
      <c r="C34" s="12"/>
      <c r="D34" s="12"/>
      <c r="E34" s="12"/>
      <c r="F34" s="12"/>
      <c r="G34" s="12"/>
      <c r="H34" s="12"/>
    </row>
    <row r="35" ht="14.25" customHeight="1">
      <c r="B35" s="19"/>
      <c r="C35" s="19"/>
      <c r="D35" s="19"/>
      <c r="E35" s="19"/>
      <c r="F35" s="19"/>
      <c r="G35" s="19"/>
      <c r="H35" s="19"/>
    </row>
    <row r="36" ht="14.25" customHeight="1">
      <c r="B36" s="20" t="s">
        <v>32</v>
      </c>
      <c r="C36" s="11">
        <f>C22+C9</f>
        <v>1057000</v>
      </c>
      <c r="D36" s="12"/>
      <c r="E36" s="10" t="s">
        <v>33</v>
      </c>
      <c r="G36" s="12"/>
      <c r="H36" s="11">
        <f>+H9+H15+H18</f>
        <v>1581970</v>
      </c>
    </row>
    <row r="37" ht="14.25" customHeight="1">
      <c r="B37" s="15"/>
      <c r="G37" s="12"/>
    </row>
    <row r="38" ht="14.25" customHeight="1">
      <c r="E38" s="10" t="s">
        <v>34</v>
      </c>
      <c r="G38" s="12"/>
      <c r="H38" s="11">
        <f>+H36-C36</f>
        <v>524970</v>
      </c>
    </row>
    <row r="39" ht="14.25" customHeight="1"/>
    <row r="40" ht="14.2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ht="14.25" customHeight="1"/>
    <row r="42" ht="14.25" customHeight="1"/>
    <row r="43" ht="14.25" customHeight="1"/>
    <row r="44" ht="14.25" customHeight="1">
      <c r="B44" s="4" t="s">
        <v>35</v>
      </c>
      <c r="C44" s="6"/>
      <c r="D44" s="17">
        <v>20.0</v>
      </c>
    </row>
    <row r="45" ht="14.25" customHeight="1"/>
    <row r="46" ht="14.25" customHeight="1">
      <c r="A46" t="s">
        <v>36</v>
      </c>
      <c r="B46" s="22"/>
      <c r="C46" s="22" t="s">
        <v>37</v>
      </c>
    </row>
    <row r="47" ht="14.25" customHeight="1">
      <c r="A47" s="14" t="s">
        <v>38</v>
      </c>
      <c r="B47" s="23">
        <f>B80+B81</f>
        <v>1355999.94</v>
      </c>
      <c r="C47" s="24">
        <f t="shared" ref="C47:C49" si="1">+B47/$B$49</f>
        <v>0.9985272459</v>
      </c>
    </row>
    <row r="48" ht="14.25" customHeight="1">
      <c r="A48" s="25" t="s">
        <v>39</v>
      </c>
      <c r="B48" s="26">
        <v>2000.0</v>
      </c>
      <c r="C48" s="27">
        <f t="shared" si="1"/>
        <v>0.001472754115</v>
      </c>
    </row>
    <row r="49" ht="14.25" customHeight="1">
      <c r="A49" s="15" t="s">
        <v>40</v>
      </c>
      <c r="B49" s="28">
        <f>+B47+B48</f>
        <v>1357999.94</v>
      </c>
      <c r="C49" s="24">
        <f t="shared" si="1"/>
        <v>1</v>
      </c>
    </row>
    <row r="50" ht="14.25" customHeight="1">
      <c r="B50" s="28"/>
    </row>
    <row r="51" ht="14.25" customHeight="1">
      <c r="A51" s="14" t="s">
        <v>41</v>
      </c>
      <c r="B51" s="23"/>
    </row>
    <row r="52" ht="14.25" customHeight="1">
      <c r="A52" s="14" t="s">
        <v>42</v>
      </c>
      <c r="B52" s="23">
        <f>B49*0.3</f>
        <v>407399.982</v>
      </c>
      <c r="C52" s="24">
        <f>+B52/$B$49</f>
        <v>0.3</v>
      </c>
    </row>
    <row r="53" ht="14.25" customHeight="1">
      <c r="A53" s="14" t="s">
        <v>43</v>
      </c>
      <c r="B53" s="23">
        <v>19000.0</v>
      </c>
      <c r="C53" s="24"/>
    </row>
    <row r="54" ht="14.25" customHeight="1">
      <c r="A54" s="14" t="s">
        <v>44</v>
      </c>
      <c r="B54" s="23">
        <v>1080.0</v>
      </c>
      <c r="C54" s="24"/>
    </row>
    <row r="55" ht="14.25" customHeight="1">
      <c r="A55" s="14" t="s">
        <v>45</v>
      </c>
      <c r="B55" s="23">
        <v>2400.0</v>
      </c>
      <c r="C55" s="24">
        <f t="shared" ref="C55:C65" si="2">+B55/$B$49</f>
        <v>0.001767304938</v>
      </c>
    </row>
    <row r="56" ht="14.25" customHeight="1">
      <c r="A56" s="14" t="s">
        <v>23</v>
      </c>
      <c r="B56" s="23">
        <v>720.0</v>
      </c>
      <c r="C56" s="24">
        <f t="shared" si="2"/>
        <v>0.0005301914815</v>
      </c>
    </row>
    <row r="57" ht="14.25" customHeight="1">
      <c r="A57" s="14" t="s">
        <v>46</v>
      </c>
      <c r="B57" s="23">
        <v>7200.0</v>
      </c>
      <c r="C57" s="24">
        <f t="shared" si="2"/>
        <v>0.005301914815</v>
      </c>
    </row>
    <row r="58" ht="14.25" customHeight="1">
      <c r="A58" s="15" t="s">
        <v>47</v>
      </c>
      <c r="B58" s="23">
        <v>100000.0</v>
      </c>
      <c r="C58" s="24">
        <f t="shared" si="2"/>
        <v>0.07363770576</v>
      </c>
    </row>
    <row r="59" ht="14.25" customHeight="1">
      <c r="A59" s="15" t="s">
        <v>48</v>
      </c>
      <c r="B59" s="23">
        <v>600.0</v>
      </c>
      <c r="C59" s="24">
        <f t="shared" si="2"/>
        <v>0.0004418262345</v>
      </c>
    </row>
    <row r="60" ht="14.25" customHeight="1">
      <c r="A60" s="15" t="s">
        <v>49</v>
      </c>
      <c r="B60" s="23">
        <v>10000.0</v>
      </c>
      <c r="C60" s="24">
        <f t="shared" si="2"/>
        <v>0.007363770576</v>
      </c>
    </row>
    <row r="61" ht="14.25" customHeight="1">
      <c r="A61" s="15"/>
      <c r="B61" s="23"/>
      <c r="C61" s="24">
        <f t="shared" si="2"/>
        <v>0</v>
      </c>
    </row>
    <row r="62" ht="14.25" customHeight="1">
      <c r="A62" s="15"/>
      <c r="B62" s="28"/>
      <c r="C62" s="24">
        <f t="shared" si="2"/>
        <v>0</v>
      </c>
    </row>
    <row r="63" ht="14.25" customHeight="1">
      <c r="A63" s="14"/>
      <c r="B63" s="23"/>
      <c r="C63" s="24">
        <f t="shared" si="2"/>
        <v>0</v>
      </c>
    </row>
    <row r="64" ht="14.25" customHeight="1">
      <c r="A64" s="29" t="s">
        <v>50</v>
      </c>
      <c r="B64" s="26">
        <v>54000.0</v>
      </c>
      <c r="C64" s="27">
        <f t="shared" si="2"/>
        <v>0.03976436111</v>
      </c>
    </row>
    <row r="65" ht="14.25" customHeight="1">
      <c r="A65" s="15" t="s">
        <v>51</v>
      </c>
      <c r="B65" s="28">
        <f>SUM(B52:B64)</f>
        <v>602399.982</v>
      </c>
      <c r="C65" s="24">
        <f t="shared" si="2"/>
        <v>0.4435935262</v>
      </c>
    </row>
    <row r="66" ht="14.25" customHeight="1">
      <c r="A66" s="15"/>
      <c r="B66" s="28"/>
    </row>
    <row r="67" ht="14.25" customHeight="1">
      <c r="A67" s="15" t="s">
        <v>52</v>
      </c>
      <c r="B67" s="28">
        <f>+B49-B65</f>
        <v>755599.958</v>
      </c>
      <c r="C67" s="24">
        <f>+B67/$B$49</f>
        <v>0.5564064738</v>
      </c>
    </row>
    <row r="68" ht="14.25" customHeight="1">
      <c r="A68" s="15"/>
      <c r="B68" s="28"/>
    </row>
    <row r="69" ht="14.25" customHeight="1">
      <c r="A69" s="15" t="s">
        <v>53</v>
      </c>
      <c r="B69" s="28">
        <f>+B67*0.3</f>
        <v>226679.9874</v>
      </c>
      <c r="C69" s="24">
        <f>+B69/$B$49</f>
        <v>0.1669219421</v>
      </c>
    </row>
    <row r="70" ht="14.25" customHeight="1">
      <c r="A70" s="15"/>
      <c r="B70" s="28"/>
    </row>
    <row r="71" ht="14.25" customHeight="1">
      <c r="A71" t="s">
        <v>54</v>
      </c>
      <c r="B71" s="30">
        <f>+B67-B69</f>
        <v>528919.9706</v>
      </c>
      <c r="C71" s="24">
        <f>+B71/$B$49</f>
        <v>0.3894845316</v>
      </c>
    </row>
    <row r="72" ht="14.25" customHeight="1">
      <c r="B72" s="7"/>
    </row>
    <row r="73" ht="14.25" customHeight="1">
      <c r="B73" s="7"/>
    </row>
    <row r="74" ht="14.25" customHeight="1">
      <c r="B74" s="7"/>
    </row>
    <row r="75" ht="14.25" customHeight="1">
      <c r="B75" s="7"/>
    </row>
    <row r="76" ht="14.25" customHeight="1">
      <c r="B76" s="4" t="s">
        <v>55</v>
      </c>
      <c r="C76" s="31">
        <v>2020.0</v>
      </c>
      <c r="F76" s="17">
        <v>3.0</v>
      </c>
      <c r="G76" s="17">
        <v>5.0</v>
      </c>
      <c r="H76" s="17">
        <v>7.0</v>
      </c>
      <c r="I76" s="17">
        <v>9.0</v>
      </c>
      <c r="J76" s="17">
        <v>11.0</v>
      </c>
      <c r="K76" s="17">
        <v>12.0</v>
      </c>
      <c r="L76" s="17">
        <v>14.0</v>
      </c>
      <c r="M76" s="17">
        <v>16.0</v>
      </c>
      <c r="N76" s="17">
        <v>18.0</v>
      </c>
    </row>
    <row r="77" ht="14.25" customHeight="1">
      <c r="B77" s="7"/>
    </row>
    <row r="78" ht="14.25" customHeight="1">
      <c r="A78" s="8" t="s">
        <v>56</v>
      </c>
      <c r="B78" s="32" t="s">
        <v>57</v>
      </c>
      <c r="C78" s="8" t="s">
        <v>58</v>
      </c>
      <c r="D78" s="8" t="s">
        <v>59</v>
      </c>
      <c r="E78" s="8" t="s">
        <v>60</v>
      </c>
      <c r="F78" s="8" t="s">
        <v>61</v>
      </c>
      <c r="G78" s="8" t="s">
        <v>62</v>
      </c>
      <c r="H78" s="8" t="s">
        <v>63</v>
      </c>
      <c r="I78" s="8" t="s">
        <v>64</v>
      </c>
      <c r="J78" s="8" t="s">
        <v>65</v>
      </c>
      <c r="K78" s="8" t="s">
        <v>66</v>
      </c>
      <c r="L78" s="8" t="s">
        <v>67</v>
      </c>
      <c r="M78" s="8" t="s">
        <v>68</v>
      </c>
      <c r="N78" s="8" t="s">
        <v>69</v>
      </c>
      <c r="O78" s="8" t="s">
        <v>70</v>
      </c>
    </row>
    <row r="79" ht="14.25" customHeight="1">
      <c r="A79" s="33" t="s">
        <v>71</v>
      </c>
      <c r="B79" s="34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ht="14.25" customHeight="1">
      <c r="A80" s="17" t="s">
        <v>72</v>
      </c>
      <c r="B80" s="35">
        <v>5999.94</v>
      </c>
      <c r="F80" s="17">
        <v>1000.0</v>
      </c>
      <c r="G80" s="17">
        <v>1666.66</v>
      </c>
      <c r="H80" s="17">
        <v>2333.32</v>
      </c>
      <c r="I80" s="17">
        <v>2999.98</v>
      </c>
      <c r="J80" s="17">
        <v>3666.64</v>
      </c>
      <c r="K80" s="17">
        <v>3999.97</v>
      </c>
      <c r="L80" s="17">
        <v>4666.63</v>
      </c>
      <c r="M80" s="17">
        <v>5333.29</v>
      </c>
      <c r="N80" s="17">
        <v>5999.95</v>
      </c>
    </row>
    <row r="81" ht="14.25" customHeight="1">
      <c r="A81" s="14" t="s">
        <v>73</v>
      </c>
      <c r="B81" s="36">
        <v>1350000.0</v>
      </c>
      <c r="C81" s="13"/>
      <c r="D81" s="13"/>
      <c r="E81" s="13"/>
      <c r="F81" s="13">
        <v>150000.0</v>
      </c>
      <c r="G81" s="13">
        <v>150000.0</v>
      </c>
      <c r="H81" s="13">
        <v>150000.0</v>
      </c>
      <c r="I81" s="13">
        <v>150000.0</v>
      </c>
      <c r="J81" s="13">
        <v>150000.0</v>
      </c>
      <c r="K81" s="13">
        <v>150000.0</v>
      </c>
      <c r="L81" s="13">
        <v>150000.0</v>
      </c>
      <c r="M81" s="13">
        <v>150000.0</v>
      </c>
      <c r="N81" s="13">
        <v>150000.0</v>
      </c>
      <c r="O81" s="13"/>
      <c r="P81" s="13"/>
    </row>
    <row r="82" ht="14.25" customHeight="1">
      <c r="A82" s="37" t="s">
        <v>74</v>
      </c>
      <c r="B82" s="38">
        <v>2000.0</v>
      </c>
      <c r="C82" s="39"/>
      <c r="D82" s="39"/>
      <c r="E82" s="39"/>
      <c r="F82" s="39">
        <v>222.22</v>
      </c>
      <c r="G82" s="39">
        <v>222.22</v>
      </c>
      <c r="H82" s="39">
        <v>222.22</v>
      </c>
      <c r="I82" s="39">
        <v>222.22</v>
      </c>
      <c r="J82" s="39">
        <v>222.22</v>
      </c>
      <c r="K82" s="39">
        <v>222.22</v>
      </c>
      <c r="L82" s="39">
        <v>222.22</v>
      </c>
      <c r="M82" s="39">
        <v>222.22</v>
      </c>
      <c r="N82" s="39">
        <v>222.22</v>
      </c>
      <c r="O82" s="12"/>
    </row>
    <row r="83" ht="14.25" customHeight="1">
      <c r="A83" s="15" t="s">
        <v>40</v>
      </c>
      <c r="B83" s="40">
        <f>+B81+B82</f>
        <v>1352000</v>
      </c>
      <c r="C83" s="12"/>
      <c r="D83" s="12"/>
      <c r="E83" s="12"/>
      <c r="F83" s="12">
        <f t="shared" ref="F83:N83" si="3">+F81+F82</f>
        <v>150222.22</v>
      </c>
      <c r="G83" s="12">
        <f t="shared" si="3"/>
        <v>150222.22</v>
      </c>
      <c r="H83" s="12">
        <f t="shared" si="3"/>
        <v>150222.22</v>
      </c>
      <c r="I83" s="12">
        <f t="shared" si="3"/>
        <v>150222.22</v>
      </c>
      <c r="J83" s="12">
        <f t="shared" si="3"/>
        <v>150222.22</v>
      </c>
      <c r="K83" s="12">
        <f t="shared" si="3"/>
        <v>150222.22</v>
      </c>
      <c r="L83" s="12">
        <f t="shared" si="3"/>
        <v>150222.22</v>
      </c>
      <c r="M83" s="12">
        <f t="shared" si="3"/>
        <v>150222.22</v>
      </c>
      <c r="N83" s="12">
        <f t="shared" si="3"/>
        <v>150222.22</v>
      </c>
      <c r="O83" s="12"/>
    </row>
    <row r="84" ht="14.25" customHeight="1">
      <c r="B84" s="40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ht="14.25" customHeight="1">
      <c r="A85" s="41" t="s">
        <v>75</v>
      </c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ht="14.25" customHeight="1">
      <c r="A86" s="15" t="s">
        <v>76</v>
      </c>
      <c r="B86" s="36">
        <v>2400.0</v>
      </c>
      <c r="C86" s="13">
        <v>200.0</v>
      </c>
      <c r="D86" s="13">
        <v>200.0</v>
      </c>
      <c r="E86" s="13">
        <v>200.0</v>
      </c>
      <c r="F86" s="13">
        <v>200.0</v>
      </c>
      <c r="G86" s="13">
        <v>200.0</v>
      </c>
      <c r="H86" s="13">
        <v>200.0</v>
      </c>
      <c r="I86" s="13">
        <v>200.0</v>
      </c>
      <c r="J86" s="13">
        <v>200.0</v>
      </c>
      <c r="K86" s="13">
        <v>200.0</v>
      </c>
      <c r="L86" s="13">
        <v>200.0</v>
      </c>
      <c r="M86" s="13">
        <v>200.0</v>
      </c>
      <c r="N86" s="13">
        <v>200.0</v>
      </c>
      <c r="O86" s="12"/>
      <c r="R86" s="44"/>
    </row>
    <row r="87" ht="14.25" customHeight="1">
      <c r="A87" s="15"/>
      <c r="B87" s="40"/>
      <c r="C87" s="44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R87" s="44"/>
    </row>
    <row r="88" ht="14.25" customHeight="1">
      <c r="A88" s="45" t="s">
        <v>77</v>
      </c>
      <c r="B88" s="36">
        <v>7200.0</v>
      </c>
      <c r="C88" s="13">
        <v>600.0</v>
      </c>
      <c r="D88" s="13">
        <v>600.0</v>
      </c>
      <c r="E88" s="13">
        <v>600.0</v>
      </c>
      <c r="F88" s="13">
        <v>600.0</v>
      </c>
      <c r="G88" s="13">
        <v>600.0</v>
      </c>
      <c r="H88" s="13">
        <v>600.0</v>
      </c>
      <c r="I88" s="13">
        <v>600.0</v>
      </c>
      <c r="J88" s="13">
        <v>600.0</v>
      </c>
      <c r="K88" s="13">
        <v>600.0</v>
      </c>
      <c r="L88" s="13">
        <v>600.0</v>
      </c>
      <c r="M88" s="13">
        <v>600.0</v>
      </c>
      <c r="N88" s="13">
        <v>600.0</v>
      </c>
      <c r="O88" s="12"/>
      <c r="Q88" s="44"/>
      <c r="R88" s="44"/>
    </row>
    <row r="89" ht="14.25" customHeight="1">
      <c r="A89" s="46" t="s">
        <v>78</v>
      </c>
      <c r="B89" s="36">
        <v>720.0</v>
      </c>
      <c r="C89" s="13">
        <v>60.0</v>
      </c>
      <c r="D89" s="13">
        <v>60.0</v>
      </c>
      <c r="E89" s="13">
        <v>60.0</v>
      </c>
      <c r="F89" s="13">
        <v>60.0</v>
      </c>
      <c r="G89" s="13">
        <v>60.0</v>
      </c>
      <c r="H89" s="13">
        <v>60.0</v>
      </c>
      <c r="I89" s="13">
        <v>60.0</v>
      </c>
      <c r="J89" s="13">
        <v>60.0</v>
      </c>
      <c r="K89" s="13">
        <v>60.0</v>
      </c>
      <c r="L89" s="13">
        <v>60.0</v>
      </c>
      <c r="M89" s="13">
        <v>60.0</v>
      </c>
      <c r="N89" s="13">
        <v>60.0</v>
      </c>
      <c r="O89" s="12"/>
      <c r="Q89" s="44"/>
      <c r="R89" s="44"/>
    </row>
    <row r="90" ht="14.25" customHeight="1">
      <c r="A90" s="45" t="s">
        <v>79</v>
      </c>
      <c r="B90" s="36">
        <v>1080.0</v>
      </c>
      <c r="C90" s="13">
        <v>90.0</v>
      </c>
      <c r="D90" s="13">
        <v>90.0</v>
      </c>
      <c r="E90" s="13">
        <v>90.0</v>
      </c>
      <c r="F90" s="13">
        <v>90.0</v>
      </c>
      <c r="G90" s="13">
        <v>90.0</v>
      </c>
      <c r="H90" s="13">
        <v>90.0</v>
      </c>
      <c r="I90" s="13">
        <v>90.0</v>
      </c>
      <c r="J90" s="13">
        <v>90.0</v>
      </c>
      <c r="K90" s="13">
        <v>90.0</v>
      </c>
      <c r="L90" s="13">
        <v>90.0</v>
      </c>
      <c r="M90" s="13">
        <v>90.0</v>
      </c>
      <c r="N90" s="13">
        <v>90.0</v>
      </c>
      <c r="O90" s="12"/>
      <c r="Q90" s="44"/>
      <c r="R90" s="44"/>
    </row>
    <row r="91" ht="14.25" customHeight="1">
      <c r="A91" s="14" t="s">
        <v>80</v>
      </c>
      <c r="B91" s="36">
        <v>19000.0</v>
      </c>
      <c r="C91" s="13"/>
      <c r="D91" s="13"/>
      <c r="E91" s="13">
        <v>1000.0</v>
      </c>
      <c r="F91" s="13">
        <v>3000.0</v>
      </c>
      <c r="G91" s="13">
        <v>5000.0</v>
      </c>
      <c r="H91" s="13">
        <v>7000.0</v>
      </c>
      <c r="I91" s="13">
        <v>9000.0</v>
      </c>
      <c r="J91" s="13">
        <v>11000.0</v>
      </c>
      <c r="K91" s="13">
        <v>12000.0</v>
      </c>
      <c r="L91" s="13">
        <v>14000.0</v>
      </c>
      <c r="M91" s="13">
        <v>16000.0</v>
      </c>
      <c r="N91" s="13">
        <v>18000.0</v>
      </c>
      <c r="O91" s="12"/>
    </row>
    <row r="92" ht="14.25" customHeight="1">
      <c r="A92" s="15" t="s">
        <v>48</v>
      </c>
      <c r="B92" s="36">
        <v>600.0</v>
      </c>
      <c r="C92" s="12"/>
      <c r="D92" s="12"/>
      <c r="E92" s="12"/>
      <c r="F92" s="13">
        <v>66.66</v>
      </c>
      <c r="G92" s="13">
        <v>66.66</v>
      </c>
      <c r="H92" s="13">
        <v>66.66</v>
      </c>
      <c r="I92" s="13">
        <v>66.66</v>
      </c>
      <c r="J92" s="13">
        <v>66.66</v>
      </c>
      <c r="K92" s="13">
        <v>66.66</v>
      </c>
      <c r="L92" s="13">
        <v>66.66</v>
      </c>
      <c r="M92" s="13">
        <v>66.66</v>
      </c>
      <c r="N92" s="13">
        <v>66.66</v>
      </c>
      <c r="O92" s="12"/>
    </row>
    <row r="93" ht="14.25" customHeight="1">
      <c r="A93" s="15" t="s">
        <v>49</v>
      </c>
      <c r="B93" s="36">
        <v>10000.0</v>
      </c>
      <c r="C93" s="13">
        <v>900.0</v>
      </c>
      <c r="D93" s="13">
        <v>900.0</v>
      </c>
      <c r="E93" s="13">
        <v>700.0</v>
      </c>
      <c r="F93" s="13">
        <v>850.0</v>
      </c>
      <c r="G93" s="13">
        <v>900.0</v>
      </c>
      <c r="H93" s="13">
        <v>900.0</v>
      </c>
      <c r="I93" s="13">
        <v>900.0</v>
      </c>
      <c r="J93" s="13">
        <v>900.0</v>
      </c>
      <c r="K93" s="13">
        <v>750.0</v>
      </c>
      <c r="L93" s="13">
        <v>750.0</v>
      </c>
      <c r="M93" s="13">
        <v>650.0</v>
      </c>
      <c r="N93" s="13">
        <v>900.0</v>
      </c>
      <c r="O93" s="12"/>
    </row>
    <row r="94" ht="14.25" customHeight="1">
      <c r="A94" s="14"/>
      <c r="B94" s="36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ht="14.25" customHeight="1">
      <c r="A95" s="41" t="s">
        <v>50</v>
      </c>
      <c r="B95" s="38">
        <v>54000.0</v>
      </c>
      <c r="C95" s="47">
        <v>4500.0</v>
      </c>
      <c r="D95" s="47">
        <v>4500.0</v>
      </c>
      <c r="E95" s="47">
        <v>4500.0</v>
      </c>
      <c r="F95" s="47">
        <v>4500.0</v>
      </c>
      <c r="G95" s="47">
        <v>4500.0</v>
      </c>
      <c r="H95" s="47">
        <v>4500.0</v>
      </c>
      <c r="I95" s="47">
        <v>4500.0</v>
      </c>
      <c r="J95" s="47">
        <v>4500.0</v>
      </c>
      <c r="K95" s="47">
        <v>4500.0</v>
      </c>
      <c r="L95" s="47">
        <v>4500.0</v>
      </c>
      <c r="M95" s="47">
        <v>4500.0</v>
      </c>
      <c r="N95" s="47">
        <v>4500.0</v>
      </c>
      <c r="O95" s="43"/>
    </row>
    <row r="96" ht="14.25" customHeight="1">
      <c r="A96" s="15" t="s">
        <v>81</v>
      </c>
      <c r="B96" s="40">
        <f t="shared" ref="B96:N96" si="4">SUM(B86:B95)</f>
        <v>95000</v>
      </c>
      <c r="C96" s="12">
        <f t="shared" si="4"/>
        <v>6350</v>
      </c>
      <c r="D96" s="12">
        <f t="shared" si="4"/>
        <v>6350</v>
      </c>
      <c r="E96" s="12">
        <f t="shared" si="4"/>
        <v>7150</v>
      </c>
      <c r="F96" s="12">
        <f t="shared" si="4"/>
        <v>9366.66</v>
      </c>
      <c r="G96" s="12">
        <f t="shared" si="4"/>
        <v>11416.66</v>
      </c>
      <c r="H96" s="12">
        <f t="shared" si="4"/>
        <v>13416.66</v>
      </c>
      <c r="I96" s="12">
        <f t="shared" si="4"/>
        <v>15416.66</v>
      </c>
      <c r="J96" s="12">
        <f t="shared" si="4"/>
        <v>17416.66</v>
      </c>
      <c r="K96" s="12">
        <f t="shared" si="4"/>
        <v>18266.66</v>
      </c>
      <c r="L96" s="12">
        <f t="shared" si="4"/>
        <v>20266.66</v>
      </c>
      <c r="M96" s="12">
        <f t="shared" si="4"/>
        <v>22166.66</v>
      </c>
      <c r="N96" s="12">
        <f t="shared" si="4"/>
        <v>24416.66</v>
      </c>
      <c r="O96" s="12"/>
      <c r="Q96" s="44"/>
      <c r="R96" s="44"/>
    </row>
    <row r="97" ht="14.25" customHeight="1">
      <c r="A97" s="15"/>
      <c r="B97" s="40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Q97" s="44"/>
      <c r="R97" s="44"/>
    </row>
    <row r="98" ht="14.25" customHeight="1">
      <c r="A98" s="48" t="s">
        <v>82</v>
      </c>
      <c r="B98" s="49">
        <f t="shared" ref="B98:N98" si="5">+B83-B96</f>
        <v>1257000</v>
      </c>
      <c r="C98" s="50">
        <f t="shared" si="5"/>
        <v>-6350</v>
      </c>
      <c r="D98" s="50">
        <f t="shared" si="5"/>
        <v>-6350</v>
      </c>
      <c r="E98" s="50">
        <f t="shared" si="5"/>
        <v>-7150</v>
      </c>
      <c r="F98" s="50">
        <f t="shared" si="5"/>
        <v>140855.56</v>
      </c>
      <c r="G98" s="50">
        <f t="shared" si="5"/>
        <v>138805.56</v>
      </c>
      <c r="H98" s="50">
        <f t="shared" si="5"/>
        <v>136805.56</v>
      </c>
      <c r="I98" s="50">
        <f t="shared" si="5"/>
        <v>134805.56</v>
      </c>
      <c r="J98" s="50">
        <f t="shared" si="5"/>
        <v>132805.56</v>
      </c>
      <c r="K98" s="50">
        <f t="shared" si="5"/>
        <v>131955.56</v>
      </c>
      <c r="L98" s="50">
        <f t="shared" si="5"/>
        <v>129955.56</v>
      </c>
      <c r="M98" s="50">
        <f t="shared" si="5"/>
        <v>128055.56</v>
      </c>
      <c r="N98" s="50">
        <f t="shared" si="5"/>
        <v>125805.56</v>
      </c>
      <c r="O98" s="12"/>
      <c r="Q98" s="44"/>
      <c r="R98" s="44"/>
    </row>
    <row r="99" ht="14.25" customHeight="1">
      <c r="A99" s="15"/>
      <c r="B99" s="40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Q99" s="44"/>
      <c r="R99" s="44"/>
    </row>
    <row r="100" ht="14.25" customHeight="1">
      <c r="A100" s="51" t="s">
        <v>83</v>
      </c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Q100" s="44"/>
      <c r="R100" s="44"/>
    </row>
    <row r="101" ht="14.25" customHeight="1">
      <c r="A101" s="15"/>
      <c r="B101" s="40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Q101" s="44"/>
      <c r="R101" s="44"/>
    </row>
    <row r="102" ht="14.25" customHeight="1">
      <c r="A102" s="15" t="s">
        <v>84</v>
      </c>
      <c r="B102" s="40">
        <v>0.0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Q102" s="44"/>
      <c r="R102" s="44"/>
    </row>
    <row r="103" ht="14.25" customHeight="1">
      <c r="A103" s="41" t="s">
        <v>85</v>
      </c>
      <c r="B103" s="42">
        <f>+SUM(C103:N103)</f>
        <v>0</v>
      </c>
      <c r="C103" s="43">
        <v>0.0</v>
      </c>
      <c r="D103" s="43">
        <v>0.0</v>
      </c>
      <c r="E103" s="43">
        <v>0.0</v>
      </c>
      <c r="F103" s="43">
        <v>0.0</v>
      </c>
      <c r="G103" s="43">
        <v>0.0</v>
      </c>
      <c r="H103" s="43">
        <v>0.0</v>
      </c>
      <c r="I103" s="43">
        <v>0.0</v>
      </c>
      <c r="J103" s="43">
        <v>0.0</v>
      </c>
      <c r="K103" s="43">
        <v>0.0</v>
      </c>
      <c r="L103" s="43">
        <v>0.0</v>
      </c>
      <c r="M103" s="43">
        <v>0.0</v>
      </c>
      <c r="N103" s="43">
        <v>0.0</v>
      </c>
      <c r="O103" s="12"/>
    </row>
    <row r="104" ht="14.25" customHeight="1">
      <c r="A104" s="15"/>
      <c r="B104" s="40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Q104" s="44"/>
      <c r="R104" s="44"/>
    </row>
    <row r="105" ht="14.25" customHeight="1">
      <c r="B105" s="40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ht="14.25" customHeight="1">
      <c r="A106" s="51" t="s">
        <v>86</v>
      </c>
      <c r="B106" s="52">
        <f t="shared" ref="B106:N106" si="6">+B102-B103</f>
        <v>0</v>
      </c>
      <c r="C106" s="53">
        <f t="shared" si="6"/>
        <v>0</v>
      </c>
      <c r="D106" s="53">
        <f t="shared" si="6"/>
        <v>0</v>
      </c>
      <c r="E106" s="53">
        <f t="shared" si="6"/>
        <v>0</v>
      </c>
      <c r="F106" s="53">
        <f t="shared" si="6"/>
        <v>0</v>
      </c>
      <c r="G106" s="53">
        <f t="shared" si="6"/>
        <v>0</v>
      </c>
      <c r="H106" s="53">
        <f t="shared" si="6"/>
        <v>0</v>
      </c>
      <c r="I106" s="53">
        <f t="shared" si="6"/>
        <v>0</v>
      </c>
      <c r="J106" s="53">
        <f t="shared" si="6"/>
        <v>0</v>
      </c>
      <c r="K106" s="53">
        <f t="shared" si="6"/>
        <v>0</v>
      </c>
      <c r="L106" s="53">
        <f t="shared" si="6"/>
        <v>0</v>
      </c>
      <c r="M106" s="53">
        <f t="shared" si="6"/>
        <v>0</v>
      </c>
      <c r="N106" s="53">
        <f t="shared" si="6"/>
        <v>0</v>
      </c>
      <c r="O106" s="12"/>
    </row>
    <row r="107" ht="14.25" customHeight="1">
      <c r="B107" s="40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ht="14.25" customHeight="1">
      <c r="A108" s="54" t="s">
        <v>87</v>
      </c>
      <c r="B108" s="55">
        <f t="shared" ref="B108:N108" si="7">+B98+B106</f>
        <v>1257000</v>
      </c>
      <c r="C108" s="56">
        <f t="shared" si="7"/>
        <v>-6350</v>
      </c>
      <c r="D108" s="56">
        <f t="shared" si="7"/>
        <v>-6350</v>
      </c>
      <c r="E108" s="56">
        <f t="shared" si="7"/>
        <v>-7150</v>
      </c>
      <c r="F108" s="56">
        <f t="shared" si="7"/>
        <v>140855.56</v>
      </c>
      <c r="G108" s="56">
        <f t="shared" si="7"/>
        <v>138805.56</v>
      </c>
      <c r="H108" s="56">
        <f t="shared" si="7"/>
        <v>136805.56</v>
      </c>
      <c r="I108" s="56">
        <f t="shared" si="7"/>
        <v>134805.56</v>
      </c>
      <c r="J108" s="56">
        <f t="shared" si="7"/>
        <v>132805.56</v>
      </c>
      <c r="K108" s="56">
        <f t="shared" si="7"/>
        <v>131955.56</v>
      </c>
      <c r="L108" s="56">
        <f t="shared" si="7"/>
        <v>129955.56</v>
      </c>
      <c r="M108" s="56">
        <f t="shared" si="7"/>
        <v>128055.56</v>
      </c>
      <c r="N108" s="56">
        <f t="shared" si="7"/>
        <v>125805.56</v>
      </c>
      <c r="O108" s="12"/>
    </row>
    <row r="109" ht="14.25" customHeight="1">
      <c r="B109" s="40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ht="14.25" customHeight="1">
      <c r="A110" s="57" t="s">
        <v>88</v>
      </c>
      <c r="B110" s="58">
        <f>+C31</f>
        <v>50000</v>
      </c>
      <c r="C110" s="59">
        <f>+B110</f>
        <v>50000</v>
      </c>
      <c r="D110" s="60">
        <f t="shared" ref="D110:N110" si="8">+C111</f>
        <v>43650</v>
      </c>
      <c r="E110" s="60">
        <f t="shared" si="8"/>
        <v>37300</v>
      </c>
      <c r="F110" s="60">
        <f t="shared" si="8"/>
        <v>30150</v>
      </c>
      <c r="G110" s="60">
        <f t="shared" si="8"/>
        <v>171005.56</v>
      </c>
      <c r="H110" s="60">
        <f t="shared" si="8"/>
        <v>309811.12</v>
      </c>
      <c r="I110" s="60">
        <f t="shared" si="8"/>
        <v>446616.68</v>
      </c>
      <c r="J110" s="60">
        <f t="shared" si="8"/>
        <v>581422.24</v>
      </c>
      <c r="K110" s="60">
        <f t="shared" si="8"/>
        <v>714227.8</v>
      </c>
      <c r="L110" s="60">
        <f t="shared" si="8"/>
        <v>846183.36</v>
      </c>
      <c r="M110" s="60">
        <f t="shared" si="8"/>
        <v>976138.92</v>
      </c>
      <c r="N110" s="60">
        <f t="shared" si="8"/>
        <v>1104194.48</v>
      </c>
      <c r="O110" s="12"/>
    </row>
    <row r="111" ht="14.25" customHeight="1">
      <c r="A111" s="57" t="s">
        <v>89</v>
      </c>
      <c r="B111" s="61">
        <f t="shared" ref="B111:C111" si="9">+B108+B110</f>
        <v>1307000</v>
      </c>
      <c r="C111" s="60">
        <f t="shared" si="9"/>
        <v>43650</v>
      </c>
      <c r="D111" s="60">
        <f t="shared" ref="D111:N111" si="10">+D110+D108</f>
        <v>37300</v>
      </c>
      <c r="E111" s="60">
        <f t="shared" si="10"/>
        <v>30150</v>
      </c>
      <c r="F111" s="60">
        <f t="shared" si="10"/>
        <v>171005.56</v>
      </c>
      <c r="G111" s="60">
        <f t="shared" si="10"/>
        <v>309811.12</v>
      </c>
      <c r="H111" s="60">
        <f t="shared" si="10"/>
        <v>446616.68</v>
      </c>
      <c r="I111" s="60">
        <f t="shared" si="10"/>
        <v>581422.24</v>
      </c>
      <c r="J111" s="60">
        <f t="shared" si="10"/>
        <v>714227.8</v>
      </c>
      <c r="K111" s="60">
        <f t="shared" si="10"/>
        <v>846183.36</v>
      </c>
      <c r="L111" s="60">
        <f t="shared" si="10"/>
        <v>976138.92</v>
      </c>
      <c r="M111" s="60">
        <f t="shared" si="10"/>
        <v>1104194.48</v>
      </c>
      <c r="N111" s="62">
        <f t="shared" si="10"/>
        <v>1230000.04</v>
      </c>
      <c r="O111" s="12"/>
    </row>
    <row r="112" ht="14.25" customHeight="1">
      <c r="B112" s="4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ht="14.25" customHeight="1"/>
    <row r="114" ht="14.25" customHeight="1"/>
    <row r="115" ht="14.25" customHeight="1"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ht="14.25" customHeight="1"/>
    <row r="117" ht="14.25" customHeight="1"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ht="14.25" customHeight="1"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ht="14.25" customHeight="1"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ht="14.25" customHeight="1">
      <c r="D120" s="12"/>
    </row>
    <row r="121" ht="14.25" customHeight="1"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ht="14.25" customHeight="1"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ht="14.25" customHeight="1">
      <c r="B123" s="18"/>
      <c r="D123" s="12"/>
    </row>
    <row r="124" ht="14.25" customHeight="1">
      <c r="B124" s="18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ht="14.25" customHeight="1">
      <c r="B125" s="18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ht="14.25" customHeight="1">
      <c r="B126" s="18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ht="14.25" customHeight="1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ht="14.25" customHeight="1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ht="14.25" customHeight="1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ht="14.25" customHeight="1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ht="14.25" customHeight="1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ht="14.25" customHeight="1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ht="14.25" customHeight="1"/>
    <row r="134" ht="14.25" customHeight="1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printOptions gridLines="1"/>
  <pageMargins bottom="0.75" footer="0.0" header="0.0" left="0.25" right="0.25" top="0.75"/>
  <pageSetup fitToHeight="0" paperSize="9" orientation="landscape"/>
  <drawing r:id="rId1"/>
</worksheet>
</file>